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ník" sheetId="1" r:id="rId3"/>
    <sheet state="visible" name="Money Management" sheetId="2" r:id="rId4"/>
    <sheet state="visible" name="Position sizing" sheetId="3" r:id="rId5"/>
  </sheets>
  <definedNames/>
  <calcPr/>
</workbook>
</file>

<file path=xl/sharedStrings.xml><?xml version="1.0" encoding="utf-8"?>
<sst xmlns="http://schemas.openxmlformats.org/spreadsheetml/2006/main" count="63" uniqueCount="53">
  <si>
    <t>Riziko na obchod</t>
  </si>
  <si>
    <t>Deník obchodů</t>
  </si>
  <si>
    <t>Position sizing založený na Patternu a TA</t>
  </si>
  <si>
    <t>Aktuální velikost účtu</t>
  </si>
  <si>
    <t>Jaký je můj max. credit</t>
  </si>
  <si>
    <t>Roční cíl zhodnocení v %</t>
  </si>
  <si>
    <t>Datum vstupu</t>
  </si>
  <si>
    <t>Za měsíc %</t>
  </si>
  <si>
    <t>Za měsíc v USD</t>
  </si>
  <si>
    <t>Za týden %</t>
  </si>
  <si>
    <t>Za týden v USD</t>
  </si>
  <si>
    <t>Symbol</t>
  </si>
  <si>
    <t>cena akcie</t>
  </si>
  <si>
    <t>striky</t>
  </si>
  <si>
    <t>Počet dní do expirace</t>
  </si>
  <si>
    <t>max. credit za 1 opci</t>
  </si>
  <si>
    <t>počet opcí</t>
  </si>
  <si>
    <t>max. credit celkem</t>
  </si>
  <si>
    <t>šíře credit spreadu x 100</t>
  </si>
  <si>
    <t>max ztráta</t>
  </si>
  <si>
    <t>max. možná ztráta mínus credit</t>
  </si>
  <si>
    <t>Datum výstupu</t>
  </si>
  <si>
    <t>Cena akcie při výstupu</t>
  </si>
  <si>
    <t>credit při zavření</t>
  </si>
  <si>
    <t>zisk/ztráta na creditu</t>
  </si>
  <si>
    <t>zisk/ztráta</t>
  </si>
  <si>
    <t>Poplatek při vstupu</t>
  </si>
  <si>
    <t>Poplatek při výstupu</t>
  </si>
  <si>
    <t>Poplatek celkem</t>
  </si>
  <si>
    <t>Zisk/ztráta mínus poplatek</t>
  </si>
  <si>
    <t>Poznámka</t>
  </si>
  <si>
    <t>Jak vzdálený je stop na podkladovém aktivu</t>
  </si>
  <si>
    <t>Jaký credit má spread o můj stop blíže k ceně</t>
  </si>
  <si>
    <t>Jaký je můj stop v debitu</t>
  </si>
  <si>
    <t>LYFT</t>
  </si>
  <si>
    <t>59,5/56,5</t>
  </si>
  <si>
    <t>Kolik chci riskovat na 1 obchod (ne více jak 1% z účtu)</t>
  </si>
  <si>
    <t>Jaký je můj stop credit</t>
  </si>
  <si>
    <t>Kolik akcií mohu koupit</t>
  </si>
  <si>
    <t>Kolik opčních kontraktů mohu koupit</t>
  </si>
  <si>
    <t>průraz konsolidace, hlava ramena na daily, koupil jsem zpět vypsanou opci za 0,05, abychom ušetřili poplatky, long opce nechávám expirovat bezcenné nebo lotto :)</t>
  </si>
  <si>
    <t>AMZN</t>
  </si>
  <si>
    <t>1835/1825</t>
  </si>
  <si>
    <t>Max riziko při porušeném patternu</t>
  </si>
  <si>
    <t>Max zisk bude</t>
  </si>
  <si>
    <t>Cílím na 80% z max. zisku</t>
  </si>
  <si>
    <t>ROC (návratnost na kapitál v %)</t>
  </si>
  <si>
    <t>průraz trojúhelníku</t>
  </si>
  <si>
    <t>AMGN</t>
  </si>
  <si>
    <t>175/170</t>
  </si>
  <si>
    <t>Position sizing založený na 3x creditu (konzervativní)</t>
  </si>
  <si>
    <t>Kolika násobek creditu chci riskovat (2-3)</t>
  </si>
  <si>
    <r>
      <rPr>
        <b/>
      </rPr>
      <t>Poznámka:</t>
    </r>
    <r>
      <t xml:space="preserve"> Pokud je váš stop  (3x credit), tak nezapomeňte, že už jste credit 0,76 přijali, takže riziko je stejně pouze 2x credit.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</si>
</sst>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.yyyy"/>
    <numFmt numFmtId="165" formatCode="0.0%"/>
  </numFmts>
  <fonts count="8">
    <font>
      <sz val="10.0"/>
      <color rgb="FF000000"/>
      <name val="Arial"/>
    </font>
    <font>
      <b/>
    </font>
    <font/>
    <font>
      <b/>
      <color rgb="FF38761D"/>
    </font>
    <font>
      <b/>
      <color rgb="FF000000"/>
    </font>
    <font>
      <b/>
      <color rgb="FFFF0000"/>
    </font>
    <font>
      <color rgb="FFFF0000"/>
    </font>
    <font>
      <color rgb="FF000000"/>
    </font>
  </fonts>
  <fills count="12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B6D7A8"/>
        <bgColor rgb="FFB6D7A8"/>
      </patternFill>
    </fill>
    <fill>
      <patternFill patternType="solid">
        <fgColor rgb="FFEFEFEF"/>
        <bgColor rgb="FFEFEFEF"/>
      </patternFill>
    </fill>
    <fill>
      <patternFill patternType="solid">
        <fgColor rgb="FFFFE599"/>
        <bgColor rgb="FFFFE599"/>
      </patternFill>
    </fill>
    <fill>
      <patternFill patternType="solid">
        <fgColor rgb="FFF9CB9C"/>
        <bgColor rgb="FFF9CB9C"/>
      </patternFill>
    </fill>
    <fill>
      <patternFill patternType="solid">
        <fgColor rgb="FFE69138"/>
        <bgColor rgb="FFE69138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E06666"/>
        <bgColor rgb="FFE06666"/>
      </patternFill>
    </fill>
  </fills>
  <borders count="1">
    <border/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3" fontId="2" numFmtId="0" xfId="0" applyAlignment="1" applyFill="1" applyFont="1">
      <alignment horizontal="center" readingOrder="0"/>
    </xf>
    <xf borderId="0" fillId="2" fontId="1" numFmtId="0" xfId="0" applyAlignment="1" applyFont="1">
      <alignment readingOrder="0"/>
    </xf>
    <xf borderId="0" fillId="4" fontId="2" numFmtId="3" xfId="0" applyAlignment="1" applyFill="1" applyFont="1" applyNumberFormat="1">
      <alignment horizontal="center" readingOrder="0"/>
    </xf>
    <xf borderId="0" fillId="5" fontId="2" numFmtId="0" xfId="0" applyAlignment="1" applyFill="1" applyFont="1">
      <alignment horizontal="center" readingOrder="0"/>
    </xf>
    <xf borderId="0" fillId="6" fontId="2" numFmtId="3" xfId="0" applyAlignment="1" applyFill="1" applyFont="1" applyNumberFormat="1">
      <alignment horizontal="center" readingOrder="0"/>
    </xf>
    <xf borderId="0" fillId="0" fontId="2" numFmtId="164" xfId="0" applyAlignment="1" applyFont="1" applyNumberFormat="1">
      <alignment horizontal="center" readingOrder="0"/>
    </xf>
    <xf borderId="0" fillId="0" fontId="3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2" numFmtId="4" xfId="0" applyAlignment="1" applyFont="1" applyNumberFormat="1">
      <alignment horizontal="center"/>
    </xf>
    <xf borderId="0" fillId="0" fontId="3" numFmtId="0" xfId="0" applyAlignment="1" applyFont="1">
      <alignment horizontal="center"/>
    </xf>
    <xf borderId="0" fillId="0" fontId="5" numFmtId="2" xfId="0" applyAlignment="1" applyFont="1" applyNumberFormat="1">
      <alignment horizontal="center"/>
    </xf>
    <xf borderId="0" fillId="0" fontId="2" numFmtId="3" xfId="0" applyAlignment="1" applyFont="1" applyNumberFormat="1">
      <alignment horizontal="center"/>
    </xf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5" numFmtId="2" xfId="0" applyAlignment="1" applyFont="1" applyNumberFormat="1">
      <alignment horizontal="center" readingOrder="0"/>
    </xf>
    <xf borderId="0" fillId="0" fontId="2" numFmtId="1" xfId="0" applyAlignment="1" applyFont="1" applyNumberFormat="1">
      <alignment horizontal="center"/>
    </xf>
    <xf borderId="0" fillId="0" fontId="1" numFmtId="0" xfId="0" applyAlignment="1" applyFont="1">
      <alignment horizontal="center"/>
    </xf>
    <xf borderId="0" fillId="0" fontId="2" numFmtId="165" xfId="0" applyAlignment="1" applyFont="1" applyNumberFormat="1">
      <alignment horizontal="center" readingOrder="0"/>
    </xf>
    <xf borderId="0" fillId="0" fontId="6" numFmtId="0" xfId="0" applyAlignment="1" applyFont="1">
      <alignment readingOrder="0"/>
    </xf>
    <xf borderId="0" fillId="0" fontId="1" numFmtId="1" xfId="0" applyAlignment="1" applyFont="1" applyNumberFormat="1">
      <alignment horizontal="center"/>
    </xf>
    <xf borderId="0" fillId="7" fontId="2" numFmtId="3" xfId="0" applyAlignment="1" applyFill="1" applyFont="1" applyNumberFormat="1">
      <alignment horizontal="center"/>
    </xf>
    <xf borderId="0" fillId="0" fontId="2" numFmtId="1" xfId="0" applyFont="1" applyNumberFormat="1"/>
    <xf borderId="0" fillId="7" fontId="2" numFmtId="3" xfId="0" applyAlignment="1" applyFont="1" applyNumberFormat="1">
      <alignment horizontal="center" readingOrder="0"/>
    </xf>
    <xf borderId="0" fillId="0" fontId="2" numFmtId="9" xfId="0" applyAlignment="1" applyFont="1" applyNumberFormat="1">
      <alignment horizontal="center" readingOrder="0"/>
    </xf>
    <xf borderId="0" fillId="0" fontId="3" numFmtId="1" xfId="0" applyAlignment="1" applyFont="1" applyNumberFormat="1">
      <alignment horizontal="center"/>
    </xf>
    <xf borderId="0" fillId="8" fontId="2" numFmtId="3" xfId="0" applyAlignment="1" applyFill="1" applyFont="1" applyNumberFormat="1">
      <alignment horizontal="center"/>
    </xf>
    <xf borderId="0" fillId="9" fontId="2" numFmtId="3" xfId="0" applyAlignment="1" applyFill="1" applyFont="1" applyNumberFormat="1">
      <alignment horizontal="center" readingOrder="0"/>
    </xf>
    <xf borderId="0" fillId="0" fontId="3" numFmtId="2" xfId="0" applyAlignment="1" applyFont="1" applyNumberFormat="1">
      <alignment horizontal="center"/>
    </xf>
    <xf borderId="0" fillId="10" fontId="2" numFmtId="0" xfId="0" applyAlignment="1" applyFill="1" applyFont="1">
      <alignment horizontal="center" readingOrder="0"/>
    </xf>
    <xf borderId="0" fillId="11" fontId="7" numFmtId="0" xfId="0" applyAlignment="1" applyFill="1" applyFont="1">
      <alignment horizontal="center"/>
    </xf>
    <xf borderId="0" fillId="1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9.86"/>
    <col customWidth="1" min="3" max="3" width="12.0"/>
    <col customWidth="1" min="4" max="4" width="16.0"/>
    <col customWidth="1" min="5" max="6" width="21.14"/>
    <col customWidth="1" min="7" max="7" width="11.0"/>
    <col customWidth="1" min="8" max="8" width="18.86"/>
    <col customWidth="1" min="9" max="9" width="25.43"/>
    <col customWidth="1" min="10" max="10" width="11.43"/>
    <col customWidth="1" min="11" max="11" width="30.29"/>
    <col customWidth="1" min="12" max="12" width="17.57"/>
    <col customWidth="1" min="13" max="13" width="22.29"/>
    <col customWidth="1" min="14" max="14" width="18.0"/>
    <col customWidth="1" min="15" max="15" width="21.14"/>
    <col customWidth="1" min="17" max="17" width="19.14"/>
    <col customWidth="1" min="18" max="19" width="22.43"/>
    <col customWidth="1" min="20" max="20" width="26.14"/>
    <col customWidth="1" min="21" max="21" width="222.43"/>
  </cols>
  <sheetData>
    <row r="2">
      <c r="A2" s="2" t="s">
        <v>1</v>
      </c>
      <c r="C2" s="4"/>
      <c r="D2" s="4"/>
    </row>
    <row r="5">
      <c r="A5" s="6" t="s">
        <v>6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  <c r="J5" s="6" t="s">
        <v>19</v>
      </c>
      <c r="K5" s="6" t="s">
        <v>20</v>
      </c>
      <c r="L5" s="6" t="s">
        <v>21</v>
      </c>
      <c r="M5" s="6" t="s">
        <v>22</v>
      </c>
      <c r="N5" s="6" t="s">
        <v>23</v>
      </c>
      <c r="O5" s="6" t="s">
        <v>24</v>
      </c>
      <c r="P5" s="6" t="s">
        <v>25</v>
      </c>
      <c r="Q5" s="6" t="s">
        <v>26</v>
      </c>
      <c r="R5" s="6" t="s">
        <v>27</v>
      </c>
      <c r="S5" s="6" t="s">
        <v>28</v>
      </c>
      <c r="T5" s="6" t="s">
        <v>29</v>
      </c>
      <c r="U5" s="6" t="s">
        <v>30</v>
      </c>
    </row>
    <row r="6">
      <c r="A6" s="10">
        <v>43633.0</v>
      </c>
      <c r="B6" s="12" t="s">
        <v>34</v>
      </c>
      <c r="C6" s="12">
        <v>62.0</v>
      </c>
      <c r="D6" s="12" t="s">
        <v>35</v>
      </c>
      <c r="E6" s="12">
        <v>4.0</v>
      </c>
      <c r="F6" s="12">
        <v>40.0</v>
      </c>
      <c r="G6" s="12">
        <v>20.0</v>
      </c>
      <c r="H6" s="15">
        <f>F6*G6</f>
        <v>800</v>
      </c>
      <c r="I6" s="12">
        <v>300.0</v>
      </c>
      <c r="J6" s="3">
        <f t="shared" ref="J6:J36" si="1">I6*G6</f>
        <v>6000</v>
      </c>
      <c r="K6" s="19">
        <f t="shared" ref="K6:K36" si="2">J6-H6</f>
        <v>5200</v>
      </c>
      <c r="L6" s="10">
        <v>43635.0</v>
      </c>
      <c r="M6" s="12">
        <v>64.78</v>
      </c>
      <c r="N6" s="12">
        <v>5.0</v>
      </c>
      <c r="O6" s="3">
        <f t="shared" ref="O6:O36" si="3">F6-N6</f>
        <v>35</v>
      </c>
      <c r="P6" s="22">
        <f t="shared" ref="P6:P36" si="4">O6*G6</f>
        <v>700</v>
      </c>
      <c r="Q6" s="24">
        <v>11.32</v>
      </c>
      <c r="R6" s="24">
        <v>11.88</v>
      </c>
      <c r="S6" s="24">
        <f t="shared" ref="S6:S36" si="5">Q6+R6</f>
        <v>23.2</v>
      </c>
      <c r="T6" s="2">
        <f t="shared" ref="T6:T36" si="6">P6-S6</f>
        <v>676.8</v>
      </c>
      <c r="U6" s="4" t="s">
        <v>40</v>
      </c>
    </row>
    <row r="7">
      <c r="A7" s="10">
        <v>43633.0</v>
      </c>
      <c r="B7" s="12" t="s">
        <v>41</v>
      </c>
      <c r="C7" s="12">
        <v>1885.0</v>
      </c>
      <c r="D7" s="12" t="s">
        <v>42</v>
      </c>
      <c r="E7" s="12">
        <v>4.0</v>
      </c>
      <c r="F7" s="12">
        <v>115.0</v>
      </c>
      <c r="G7" s="12">
        <v>7.0</v>
      </c>
      <c r="H7" s="15">
        <f t="shared" ref="H7:H36" si="7">G7*F7</f>
        <v>805</v>
      </c>
      <c r="I7" s="12">
        <v>1000.0</v>
      </c>
      <c r="J7" s="3">
        <f t="shared" si="1"/>
        <v>7000</v>
      </c>
      <c r="K7" s="19">
        <f t="shared" si="2"/>
        <v>6195</v>
      </c>
      <c r="L7" s="10">
        <v>43634.0</v>
      </c>
      <c r="M7" s="12">
        <v>1915.0</v>
      </c>
      <c r="N7" s="12">
        <v>40.0</v>
      </c>
      <c r="O7" s="3">
        <f t="shared" si="3"/>
        <v>75</v>
      </c>
      <c r="P7" s="22">
        <f t="shared" si="4"/>
        <v>525</v>
      </c>
      <c r="Q7" s="24">
        <v>6.7</v>
      </c>
      <c r="R7" s="24">
        <v>7.84</v>
      </c>
      <c r="S7" s="24">
        <f t="shared" si="5"/>
        <v>14.54</v>
      </c>
      <c r="T7" s="2">
        <f t="shared" si="6"/>
        <v>510.46</v>
      </c>
      <c r="U7" s="4" t="s">
        <v>47</v>
      </c>
    </row>
    <row r="8">
      <c r="A8" s="10">
        <v>43634.0</v>
      </c>
      <c r="B8" s="12" t="s">
        <v>48</v>
      </c>
      <c r="C8" s="12">
        <v>181.6</v>
      </c>
      <c r="D8" s="12" t="s">
        <v>49</v>
      </c>
      <c r="E8" s="12">
        <v>10.0</v>
      </c>
      <c r="F8" s="12">
        <v>57.0</v>
      </c>
      <c r="G8" s="12">
        <v>10.0</v>
      </c>
      <c r="H8" s="15">
        <f t="shared" si="7"/>
        <v>570</v>
      </c>
      <c r="I8" s="12">
        <v>500.0</v>
      </c>
      <c r="J8" s="3">
        <f t="shared" si="1"/>
        <v>5000</v>
      </c>
      <c r="K8" s="19">
        <f t="shared" si="2"/>
        <v>4430</v>
      </c>
      <c r="L8" s="3"/>
      <c r="M8" s="3"/>
      <c r="N8" s="3"/>
      <c r="O8" s="3">
        <f t="shared" si="3"/>
        <v>57</v>
      </c>
      <c r="P8" s="22">
        <f t="shared" si="4"/>
        <v>570</v>
      </c>
      <c r="S8" s="24">
        <f t="shared" si="5"/>
        <v>0</v>
      </c>
      <c r="T8" s="2">
        <f t="shared" si="6"/>
        <v>570</v>
      </c>
    </row>
    <row r="9">
      <c r="A9" s="3"/>
      <c r="B9" s="3"/>
      <c r="C9" s="3"/>
      <c r="D9" s="3"/>
      <c r="E9" s="3"/>
      <c r="F9" s="3"/>
      <c r="G9" s="3"/>
      <c r="H9" s="15">
        <f t="shared" si="7"/>
        <v>0</v>
      </c>
      <c r="I9" s="3"/>
      <c r="J9" s="3">
        <f t="shared" si="1"/>
        <v>0</v>
      </c>
      <c r="K9" s="19">
        <f t="shared" si="2"/>
        <v>0</v>
      </c>
      <c r="L9" s="3"/>
      <c r="M9" s="3"/>
      <c r="N9" s="3"/>
      <c r="O9" s="3">
        <f t="shared" si="3"/>
        <v>0</v>
      </c>
      <c r="P9" s="22">
        <f t="shared" si="4"/>
        <v>0</v>
      </c>
      <c r="S9" s="24">
        <f t="shared" si="5"/>
        <v>0</v>
      </c>
      <c r="T9" s="2">
        <f t="shared" si="6"/>
        <v>0</v>
      </c>
    </row>
    <row r="10">
      <c r="A10" s="3"/>
      <c r="B10" s="3"/>
      <c r="C10" s="3"/>
      <c r="D10" s="3"/>
      <c r="E10" s="3"/>
      <c r="F10" s="3"/>
      <c r="G10" s="3"/>
      <c r="H10" s="15">
        <f t="shared" si="7"/>
        <v>0</v>
      </c>
      <c r="I10" s="3"/>
      <c r="J10" s="3">
        <f t="shared" si="1"/>
        <v>0</v>
      </c>
      <c r="K10" s="19">
        <f t="shared" si="2"/>
        <v>0</v>
      </c>
      <c r="L10" s="3"/>
      <c r="M10" s="3"/>
      <c r="N10" s="3"/>
      <c r="O10" s="3">
        <f t="shared" si="3"/>
        <v>0</v>
      </c>
      <c r="P10" s="22">
        <f t="shared" si="4"/>
        <v>0</v>
      </c>
      <c r="S10" s="24">
        <f t="shared" si="5"/>
        <v>0</v>
      </c>
      <c r="T10" s="2">
        <f t="shared" si="6"/>
        <v>0</v>
      </c>
    </row>
    <row r="11">
      <c r="A11" s="3"/>
      <c r="B11" s="3"/>
      <c r="C11" s="3"/>
      <c r="D11" s="3"/>
      <c r="E11" s="3"/>
      <c r="F11" s="3"/>
      <c r="G11" s="3"/>
      <c r="H11" s="15">
        <f t="shared" si="7"/>
        <v>0</v>
      </c>
      <c r="I11" s="3"/>
      <c r="J11" s="3">
        <f t="shared" si="1"/>
        <v>0</v>
      </c>
      <c r="K11" s="19">
        <f t="shared" si="2"/>
        <v>0</v>
      </c>
      <c r="L11" s="3"/>
      <c r="M11" s="3"/>
      <c r="N11" s="3"/>
      <c r="O11" s="3">
        <f t="shared" si="3"/>
        <v>0</v>
      </c>
      <c r="P11" s="22">
        <f t="shared" si="4"/>
        <v>0</v>
      </c>
      <c r="S11" s="24">
        <f t="shared" si="5"/>
        <v>0</v>
      </c>
      <c r="T11" s="2">
        <f t="shared" si="6"/>
        <v>0</v>
      </c>
    </row>
    <row r="12">
      <c r="A12" s="3"/>
      <c r="B12" s="3"/>
      <c r="C12" s="3"/>
      <c r="D12" s="3"/>
      <c r="E12" s="3"/>
      <c r="F12" s="3"/>
      <c r="G12" s="3"/>
      <c r="H12" s="15">
        <f t="shared" si="7"/>
        <v>0</v>
      </c>
      <c r="I12" s="3"/>
      <c r="J12" s="3">
        <f t="shared" si="1"/>
        <v>0</v>
      </c>
      <c r="K12" s="19">
        <f t="shared" si="2"/>
        <v>0</v>
      </c>
      <c r="L12" s="3"/>
      <c r="M12" s="3"/>
      <c r="N12" s="3"/>
      <c r="O12" s="3">
        <f t="shared" si="3"/>
        <v>0</v>
      </c>
      <c r="P12" s="22">
        <f t="shared" si="4"/>
        <v>0</v>
      </c>
      <c r="S12" s="24">
        <f t="shared" si="5"/>
        <v>0</v>
      </c>
      <c r="T12" s="2">
        <f t="shared" si="6"/>
        <v>0</v>
      </c>
    </row>
    <row r="13">
      <c r="A13" s="3"/>
      <c r="B13" s="3"/>
      <c r="C13" s="3"/>
      <c r="D13" s="3"/>
      <c r="E13" s="3"/>
      <c r="F13" s="3"/>
      <c r="G13" s="3"/>
      <c r="H13" s="15">
        <f t="shared" si="7"/>
        <v>0</v>
      </c>
      <c r="I13" s="3"/>
      <c r="J13" s="3">
        <f t="shared" si="1"/>
        <v>0</v>
      </c>
      <c r="K13" s="19">
        <f t="shared" si="2"/>
        <v>0</v>
      </c>
      <c r="L13" s="3"/>
      <c r="M13" s="3"/>
      <c r="N13" s="3"/>
      <c r="O13" s="3">
        <f t="shared" si="3"/>
        <v>0</v>
      </c>
      <c r="P13" s="22">
        <f t="shared" si="4"/>
        <v>0</v>
      </c>
      <c r="S13" s="24">
        <f t="shared" si="5"/>
        <v>0</v>
      </c>
      <c r="T13" s="2">
        <f t="shared" si="6"/>
        <v>0</v>
      </c>
    </row>
    <row r="14">
      <c r="A14" s="3"/>
      <c r="B14" s="3"/>
      <c r="C14" s="3"/>
      <c r="D14" s="3"/>
      <c r="E14" s="3"/>
      <c r="F14" s="3"/>
      <c r="G14" s="3"/>
      <c r="H14" s="15">
        <f t="shared" si="7"/>
        <v>0</v>
      </c>
      <c r="I14" s="3"/>
      <c r="J14" s="3">
        <f t="shared" si="1"/>
        <v>0</v>
      </c>
      <c r="K14" s="19">
        <f t="shared" si="2"/>
        <v>0</v>
      </c>
      <c r="L14" s="3"/>
      <c r="M14" s="3"/>
      <c r="N14" s="3"/>
      <c r="O14" s="3">
        <f t="shared" si="3"/>
        <v>0</v>
      </c>
      <c r="P14" s="22">
        <f t="shared" si="4"/>
        <v>0</v>
      </c>
      <c r="S14" s="24">
        <f t="shared" si="5"/>
        <v>0</v>
      </c>
      <c r="T14" s="2">
        <f t="shared" si="6"/>
        <v>0</v>
      </c>
    </row>
    <row r="15">
      <c r="A15" s="3"/>
      <c r="B15" s="3"/>
      <c r="C15" s="3"/>
      <c r="D15" s="3"/>
      <c r="E15" s="3"/>
      <c r="F15" s="3"/>
      <c r="G15" s="3"/>
      <c r="H15" s="15">
        <f t="shared" si="7"/>
        <v>0</v>
      </c>
      <c r="I15" s="3"/>
      <c r="J15" s="3">
        <f t="shared" si="1"/>
        <v>0</v>
      </c>
      <c r="K15" s="19">
        <f t="shared" si="2"/>
        <v>0</v>
      </c>
      <c r="L15" s="3"/>
      <c r="M15" s="3"/>
      <c r="N15" s="3"/>
      <c r="O15" s="3">
        <f t="shared" si="3"/>
        <v>0</v>
      </c>
      <c r="P15" s="22">
        <f t="shared" si="4"/>
        <v>0</v>
      </c>
      <c r="S15" s="24">
        <f t="shared" si="5"/>
        <v>0</v>
      </c>
      <c r="T15" s="2">
        <f t="shared" si="6"/>
        <v>0</v>
      </c>
    </row>
    <row r="16">
      <c r="A16" s="3"/>
      <c r="B16" s="3"/>
      <c r="C16" s="3"/>
      <c r="D16" s="3"/>
      <c r="E16" s="3"/>
      <c r="F16" s="3"/>
      <c r="G16" s="3"/>
      <c r="H16" s="15">
        <f t="shared" si="7"/>
        <v>0</v>
      </c>
      <c r="I16" s="3"/>
      <c r="J16" s="3">
        <f t="shared" si="1"/>
        <v>0</v>
      </c>
      <c r="K16" s="19">
        <f t="shared" si="2"/>
        <v>0</v>
      </c>
      <c r="L16" s="3"/>
      <c r="M16" s="3"/>
      <c r="N16" s="3"/>
      <c r="O16" s="3">
        <f t="shared" si="3"/>
        <v>0</v>
      </c>
      <c r="P16" s="22">
        <f t="shared" si="4"/>
        <v>0</v>
      </c>
      <c r="S16" s="24">
        <f t="shared" si="5"/>
        <v>0</v>
      </c>
      <c r="T16" s="2">
        <f t="shared" si="6"/>
        <v>0</v>
      </c>
    </row>
    <row r="17">
      <c r="A17" s="3"/>
      <c r="B17" s="3"/>
      <c r="C17" s="3"/>
      <c r="D17" s="3"/>
      <c r="E17" s="3"/>
      <c r="F17" s="3"/>
      <c r="G17" s="3"/>
      <c r="H17" s="15">
        <f t="shared" si="7"/>
        <v>0</v>
      </c>
      <c r="I17" s="3"/>
      <c r="J17" s="3">
        <f t="shared" si="1"/>
        <v>0</v>
      </c>
      <c r="K17" s="19">
        <f t="shared" si="2"/>
        <v>0</v>
      </c>
      <c r="L17" s="3"/>
      <c r="M17" s="3"/>
      <c r="N17" s="3"/>
      <c r="O17" s="3">
        <f t="shared" si="3"/>
        <v>0</v>
      </c>
      <c r="P17" s="22">
        <f t="shared" si="4"/>
        <v>0</v>
      </c>
      <c r="S17" s="24">
        <f t="shared" si="5"/>
        <v>0</v>
      </c>
      <c r="T17" s="2">
        <f t="shared" si="6"/>
        <v>0</v>
      </c>
    </row>
    <row r="18">
      <c r="A18" s="3"/>
      <c r="B18" s="3"/>
      <c r="C18" s="3"/>
      <c r="D18" s="3"/>
      <c r="E18" s="3"/>
      <c r="F18" s="3"/>
      <c r="G18" s="3"/>
      <c r="H18" s="15">
        <f t="shared" si="7"/>
        <v>0</v>
      </c>
      <c r="I18" s="3"/>
      <c r="J18" s="3">
        <f t="shared" si="1"/>
        <v>0</v>
      </c>
      <c r="K18" s="19">
        <f t="shared" si="2"/>
        <v>0</v>
      </c>
      <c r="L18" s="3"/>
      <c r="M18" s="3"/>
      <c r="N18" s="3"/>
      <c r="O18" s="3">
        <f t="shared" si="3"/>
        <v>0</v>
      </c>
      <c r="P18" s="22">
        <f t="shared" si="4"/>
        <v>0</v>
      </c>
      <c r="S18" s="24">
        <f t="shared" si="5"/>
        <v>0</v>
      </c>
      <c r="T18" s="2">
        <f t="shared" si="6"/>
        <v>0</v>
      </c>
    </row>
    <row r="19">
      <c r="A19" s="3"/>
      <c r="B19" s="3"/>
      <c r="C19" s="3"/>
      <c r="D19" s="3"/>
      <c r="E19" s="3"/>
      <c r="F19" s="3"/>
      <c r="G19" s="3"/>
      <c r="H19" s="15">
        <f t="shared" si="7"/>
        <v>0</v>
      </c>
      <c r="I19" s="3"/>
      <c r="J19" s="3">
        <f t="shared" si="1"/>
        <v>0</v>
      </c>
      <c r="K19" s="19">
        <f t="shared" si="2"/>
        <v>0</v>
      </c>
      <c r="L19" s="3"/>
      <c r="M19" s="3"/>
      <c r="N19" s="3"/>
      <c r="O19" s="3">
        <f t="shared" si="3"/>
        <v>0</v>
      </c>
      <c r="P19" s="22">
        <f t="shared" si="4"/>
        <v>0</v>
      </c>
      <c r="S19" s="24">
        <f t="shared" si="5"/>
        <v>0</v>
      </c>
      <c r="T19" s="2">
        <f t="shared" si="6"/>
        <v>0</v>
      </c>
    </row>
    <row r="20">
      <c r="A20" s="3"/>
      <c r="B20" s="3"/>
      <c r="C20" s="3"/>
      <c r="D20" s="3"/>
      <c r="E20" s="3"/>
      <c r="F20" s="3"/>
      <c r="G20" s="3"/>
      <c r="H20" s="15">
        <f t="shared" si="7"/>
        <v>0</v>
      </c>
      <c r="I20" s="3"/>
      <c r="J20" s="3">
        <f t="shared" si="1"/>
        <v>0</v>
      </c>
      <c r="K20" s="19">
        <f t="shared" si="2"/>
        <v>0</v>
      </c>
      <c r="L20" s="3"/>
      <c r="M20" s="3"/>
      <c r="N20" s="3"/>
      <c r="O20" s="3">
        <f t="shared" si="3"/>
        <v>0</v>
      </c>
      <c r="P20" s="22">
        <f t="shared" si="4"/>
        <v>0</v>
      </c>
      <c r="S20" s="24">
        <f t="shared" si="5"/>
        <v>0</v>
      </c>
      <c r="T20" s="2">
        <f t="shared" si="6"/>
        <v>0</v>
      </c>
    </row>
    <row r="21">
      <c r="A21" s="3"/>
      <c r="B21" s="3"/>
      <c r="C21" s="3"/>
      <c r="D21" s="3"/>
      <c r="E21" s="3"/>
      <c r="F21" s="3"/>
      <c r="G21" s="3"/>
      <c r="H21" s="15">
        <f t="shared" si="7"/>
        <v>0</v>
      </c>
      <c r="I21" s="3"/>
      <c r="J21" s="3">
        <f t="shared" si="1"/>
        <v>0</v>
      </c>
      <c r="K21" s="19">
        <f t="shared" si="2"/>
        <v>0</v>
      </c>
      <c r="L21" s="3"/>
      <c r="M21" s="3"/>
      <c r="N21" s="3"/>
      <c r="O21" s="3">
        <f t="shared" si="3"/>
        <v>0</v>
      </c>
      <c r="P21" s="22">
        <f t="shared" si="4"/>
        <v>0</v>
      </c>
      <c r="S21" s="24">
        <f t="shared" si="5"/>
        <v>0</v>
      </c>
      <c r="T21" s="2">
        <f t="shared" si="6"/>
        <v>0</v>
      </c>
    </row>
    <row r="22">
      <c r="A22" s="3"/>
      <c r="B22" s="3"/>
      <c r="C22" s="3"/>
      <c r="D22" s="3"/>
      <c r="E22" s="3"/>
      <c r="F22" s="3"/>
      <c r="G22" s="3"/>
      <c r="H22" s="15">
        <f t="shared" si="7"/>
        <v>0</v>
      </c>
      <c r="I22" s="3"/>
      <c r="J22" s="3">
        <f t="shared" si="1"/>
        <v>0</v>
      </c>
      <c r="K22" s="19">
        <f t="shared" si="2"/>
        <v>0</v>
      </c>
      <c r="L22" s="3"/>
      <c r="M22" s="3"/>
      <c r="N22" s="3"/>
      <c r="O22" s="3">
        <f t="shared" si="3"/>
        <v>0</v>
      </c>
      <c r="P22" s="22">
        <f t="shared" si="4"/>
        <v>0</v>
      </c>
      <c r="S22" s="24">
        <f t="shared" si="5"/>
        <v>0</v>
      </c>
      <c r="T22" s="2">
        <f t="shared" si="6"/>
        <v>0</v>
      </c>
    </row>
    <row r="23">
      <c r="A23" s="3"/>
      <c r="B23" s="3"/>
      <c r="C23" s="3"/>
      <c r="D23" s="3"/>
      <c r="E23" s="3"/>
      <c r="F23" s="3"/>
      <c r="G23" s="3"/>
      <c r="H23" s="15">
        <f t="shared" si="7"/>
        <v>0</v>
      </c>
      <c r="I23" s="3"/>
      <c r="J23" s="3">
        <f t="shared" si="1"/>
        <v>0</v>
      </c>
      <c r="K23" s="19">
        <f t="shared" si="2"/>
        <v>0</v>
      </c>
      <c r="L23" s="3"/>
      <c r="M23" s="3"/>
      <c r="N23" s="3"/>
      <c r="O23" s="3">
        <f t="shared" si="3"/>
        <v>0</v>
      </c>
      <c r="P23" s="22">
        <f t="shared" si="4"/>
        <v>0</v>
      </c>
      <c r="S23" s="24">
        <f t="shared" si="5"/>
        <v>0</v>
      </c>
      <c r="T23" s="2">
        <f t="shared" si="6"/>
        <v>0</v>
      </c>
    </row>
    <row r="24">
      <c r="A24" s="3"/>
      <c r="B24" s="3"/>
      <c r="C24" s="3"/>
      <c r="D24" s="3"/>
      <c r="E24" s="3"/>
      <c r="F24" s="3"/>
      <c r="G24" s="3"/>
      <c r="H24" s="15">
        <f t="shared" si="7"/>
        <v>0</v>
      </c>
      <c r="I24" s="3"/>
      <c r="J24" s="3">
        <f t="shared" si="1"/>
        <v>0</v>
      </c>
      <c r="K24" s="19">
        <f t="shared" si="2"/>
        <v>0</v>
      </c>
      <c r="L24" s="3"/>
      <c r="M24" s="3"/>
      <c r="N24" s="3"/>
      <c r="O24" s="3">
        <f t="shared" si="3"/>
        <v>0</v>
      </c>
      <c r="P24" s="22">
        <f t="shared" si="4"/>
        <v>0</v>
      </c>
      <c r="S24" s="24">
        <f t="shared" si="5"/>
        <v>0</v>
      </c>
      <c r="T24" s="2">
        <f t="shared" si="6"/>
        <v>0</v>
      </c>
    </row>
    <row r="25">
      <c r="A25" s="3"/>
      <c r="B25" s="3"/>
      <c r="C25" s="3"/>
      <c r="D25" s="3"/>
      <c r="E25" s="3"/>
      <c r="F25" s="3"/>
      <c r="G25" s="3"/>
      <c r="H25" s="15">
        <f t="shared" si="7"/>
        <v>0</v>
      </c>
      <c r="I25" s="3"/>
      <c r="J25" s="3">
        <f t="shared" si="1"/>
        <v>0</v>
      </c>
      <c r="K25" s="19">
        <f t="shared" si="2"/>
        <v>0</v>
      </c>
      <c r="L25" s="3"/>
      <c r="M25" s="3"/>
      <c r="N25" s="3"/>
      <c r="O25" s="3">
        <f t="shared" si="3"/>
        <v>0</v>
      </c>
      <c r="P25" s="22">
        <f t="shared" si="4"/>
        <v>0</v>
      </c>
      <c r="S25" s="24">
        <f t="shared" si="5"/>
        <v>0</v>
      </c>
      <c r="T25" s="2">
        <f t="shared" si="6"/>
        <v>0</v>
      </c>
    </row>
    <row r="26">
      <c r="A26" s="3"/>
      <c r="B26" s="3"/>
      <c r="C26" s="3"/>
      <c r="D26" s="3"/>
      <c r="E26" s="3"/>
      <c r="F26" s="3"/>
      <c r="G26" s="3"/>
      <c r="H26" s="15">
        <f t="shared" si="7"/>
        <v>0</v>
      </c>
      <c r="I26" s="3"/>
      <c r="J26" s="3">
        <f t="shared" si="1"/>
        <v>0</v>
      </c>
      <c r="K26" s="19">
        <f t="shared" si="2"/>
        <v>0</v>
      </c>
      <c r="L26" s="3"/>
      <c r="M26" s="3"/>
      <c r="N26" s="3"/>
      <c r="O26" s="3">
        <f t="shared" si="3"/>
        <v>0</v>
      </c>
      <c r="P26" s="22">
        <f t="shared" si="4"/>
        <v>0</v>
      </c>
      <c r="S26" s="24">
        <f t="shared" si="5"/>
        <v>0</v>
      </c>
      <c r="T26" s="2">
        <f t="shared" si="6"/>
        <v>0</v>
      </c>
    </row>
    <row r="27">
      <c r="A27" s="3"/>
      <c r="B27" s="3"/>
      <c r="C27" s="3"/>
      <c r="D27" s="3"/>
      <c r="E27" s="3"/>
      <c r="F27" s="3"/>
      <c r="G27" s="3"/>
      <c r="H27" s="15">
        <f t="shared" si="7"/>
        <v>0</v>
      </c>
      <c r="I27" s="3"/>
      <c r="J27" s="3">
        <f t="shared" si="1"/>
        <v>0</v>
      </c>
      <c r="K27" s="19">
        <f t="shared" si="2"/>
        <v>0</v>
      </c>
      <c r="L27" s="3"/>
      <c r="M27" s="3"/>
      <c r="N27" s="3"/>
      <c r="O27" s="3">
        <f t="shared" si="3"/>
        <v>0</v>
      </c>
      <c r="P27" s="22">
        <f t="shared" si="4"/>
        <v>0</v>
      </c>
      <c r="S27" s="24">
        <f t="shared" si="5"/>
        <v>0</v>
      </c>
      <c r="T27" s="2">
        <f t="shared" si="6"/>
        <v>0</v>
      </c>
    </row>
    <row r="28">
      <c r="A28" s="3"/>
      <c r="B28" s="3"/>
      <c r="C28" s="3"/>
      <c r="D28" s="3"/>
      <c r="E28" s="3"/>
      <c r="F28" s="3"/>
      <c r="G28" s="3"/>
      <c r="H28" s="15">
        <f t="shared" si="7"/>
        <v>0</v>
      </c>
      <c r="I28" s="3"/>
      <c r="J28" s="3">
        <f t="shared" si="1"/>
        <v>0</v>
      </c>
      <c r="K28" s="19">
        <f t="shared" si="2"/>
        <v>0</v>
      </c>
      <c r="L28" s="3"/>
      <c r="M28" s="3"/>
      <c r="N28" s="3"/>
      <c r="O28" s="3">
        <f t="shared" si="3"/>
        <v>0</v>
      </c>
      <c r="P28" s="22">
        <f t="shared" si="4"/>
        <v>0</v>
      </c>
      <c r="S28" s="24">
        <f t="shared" si="5"/>
        <v>0</v>
      </c>
      <c r="T28" s="2">
        <f t="shared" si="6"/>
        <v>0</v>
      </c>
    </row>
    <row r="29">
      <c r="A29" s="3"/>
      <c r="B29" s="3"/>
      <c r="C29" s="3"/>
      <c r="D29" s="3"/>
      <c r="E29" s="3"/>
      <c r="F29" s="3"/>
      <c r="G29" s="3"/>
      <c r="H29" s="15">
        <f t="shared" si="7"/>
        <v>0</v>
      </c>
      <c r="I29" s="3"/>
      <c r="J29" s="3">
        <f t="shared" si="1"/>
        <v>0</v>
      </c>
      <c r="K29" s="19">
        <f t="shared" si="2"/>
        <v>0</v>
      </c>
      <c r="L29" s="3"/>
      <c r="M29" s="3"/>
      <c r="N29" s="3"/>
      <c r="O29" s="3">
        <f t="shared" si="3"/>
        <v>0</v>
      </c>
      <c r="P29" s="22">
        <f t="shared" si="4"/>
        <v>0</v>
      </c>
      <c r="S29" s="24">
        <f t="shared" si="5"/>
        <v>0</v>
      </c>
      <c r="T29" s="2">
        <f t="shared" si="6"/>
        <v>0</v>
      </c>
    </row>
    <row r="30">
      <c r="A30" s="3"/>
      <c r="B30" s="3"/>
      <c r="C30" s="3"/>
      <c r="D30" s="3"/>
      <c r="E30" s="3"/>
      <c r="F30" s="3"/>
      <c r="G30" s="3"/>
      <c r="H30" s="15">
        <f t="shared" si="7"/>
        <v>0</v>
      </c>
      <c r="I30" s="3"/>
      <c r="J30" s="3">
        <f t="shared" si="1"/>
        <v>0</v>
      </c>
      <c r="K30" s="19">
        <f t="shared" si="2"/>
        <v>0</v>
      </c>
      <c r="L30" s="3"/>
      <c r="M30" s="3"/>
      <c r="N30" s="3"/>
      <c r="O30" s="3">
        <f t="shared" si="3"/>
        <v>0</v>
      </c>
      <c r="P30" s="22">
        <f t="shared" si="4"/>
        <v>0</v>
      </c>
      <c r="S30" s="24">
        <f t="shared" si="5"/>
        <v>0</v>
      </c>
      <c r="T30" s="2">
        <f t="shared" si="6"/>
        <v>0</v>
      </c>
    </row>
    <row r="31">
      <c r="A31" s="3"/>
      <c r="B31" s="3"/>
      <c r="C31" s="3"/>
      <c r="D31" s="3"/>
      <c r="E31" s="3"/>
      <c r="F31" s="3"/>
      <c r="G31" s="3"/>
      <c r="H31" s="15">
        <f t="shared" si="7"/>
        <v>0</v>
      </c>
      <c r="I31" s="3"/>
      <c r="J31" s="3">
        <f t="shared" si="1"/>
        <v>0</v>
      </c>
      <c r="K31" s="19">
        <f t="shared" si="2"/>
        <v>0</v>
      </c>
      <c r="L31" s="3"/>
      <c r="M31" s="3"/>
      <c r="N31" s="3"/>
      <c r="O31" s="3">
        <f t="shared" si="3"/>
        <v>0</v>
      </c>
      <c r="P31" s="22">
        <f t="shared" si="4"/>
        <v>0</v>
      </c>
      <c r="S31" s="24">
        <f t="shared" si="5"/>
        <v>0</v>
      </c>
      <c r="T31" s="2">
        <f t="shared" si="6"/>
        <v>0</v>
      </c>
    </row>
    <row r="32">
      <c r="A32" s="3"/>
      <c r="B32" s="3"/>
      <c r="C32" s="3"/>
      <c r="D32" s="3"/>
      <c r="E32" s="3"/>
      <c r="F32" s="3"/>
      <c r="G32" s="3"/>
      <c r="H32" s="15">
        <f t="shared" si="7"/>
        <v>0</v>
      </c>
      <c r="I32" s="3"/>
      <c r="J32" s="3">
        <f t="shared" si="1"/>
        <v>0</v>
      </c>
      <c r="K32" s="19">
        <f t="shared" si="2"/>
        <v>0</v>
      </c>
      <c r="L32" s="3"/>
      <c r="M32" s="3"/>
      <c r="N32" s="3"/>
      <c r="O32" s="3">
        <f t="shared" si="3"/>
        <v>0</v>
      </c>
      <c r="P32" s="22">
        <f t="shared" si="4"/>
        <v>0</v>
      </c>
      <c r="S32" s="24">
        <f t="shared" si="5"/>
        <v>0</v>
      </c>
      <c r="T32" s="2">
        <f t="shared" si="6"/>
        <v>0</v>
      </c>
    </row>
    <row r="33">
      <c r="A33" s="3"/>
      <c r="B33" s="3"/>
      <c r="C33" s="3"/>
      <c r="D33" s="3"/>
      <c r="E33" s="3"/>
      <c r="F33" s="3"/>
      <c r="G33" s="3"/>
      <c r="H33" s="15">
        <f t="shared" si="7"/>
        <v>0</v>
      </c>
      <c r="I33" s="3"/>
      <c r="J33" s="3">
        <f t="shared" si="1"/>
        <v>0</v>
      </c>
      <c r="K33" s="19">
        <f t="shared" si="2"/>
        <v>0</v>
      </c>
      <c r="L33" s="3"/>
      <c r="M33" s="3"/>
      <c r="N33" s="3"/>
      <c r="O33" s="3">
        <f t="shared" si="3"/>
        <v>0</v>
      </c>
      <c r="P33" s="22">
        <f t="shared" si="4"/>
        <v>0</v>
      </c>
      <c r="S33" s="24">
        <f t="shared" si="5"/>
        <v>0</v>
      </c>
      <c r="T33" s="2">
        <f t="shared" si="6"/>
        <v>0</v>
      </c>
    </row>
    <row r="34">
      <c r="A34" s="3"/>
      <c r="B34" s="3"/>
      <c r="C34" s="3"/>
      <c r="D34" s="3"/>
      <c r="E34" s="3"/>
      <c r="F34" s="3"/>
      <c r="G34" s="3"/>
      <c r="H34" s="15">
        <f t="shared" si="7"/>
        <v>0</v>
      </c>
      <c r="I34" s="3"/>
      <c r="J34" s="3">
        <f t="shared" si="1"/>
        <v>0</v>
      </c>
      <c r="K34" s="19">
        <f t="shared" si="2"/>
        <v>0</v>
      </c>
      <c r="L34" s="3"/>
      <c r="M34" s="3"/>
      <c r="N34" s="3"/>
      <c r="O34" s="3">
        <f t="shared" si="3"/>
        <v>0</v>
      </c>
      <c r="P34" s="22">
        <f t="shared" si="4"/>
        <v>0</v>
      </c>
      <c r="S34" s="24">
        <f t="shared" si="5"/>
        <v>0</v>
      </c>
      <c r="T34" s="2">
        <f t="shared" si="6"/>
        <v>0</v>
      </c>
    </row>
    <row r="35">
      <c r="A35" s="3"/>
      <c r="B35" s="3"/>
      <c r="C35" s="3"/>
      <c r="D35" s="3"/>
      <c r="E35" s="3"/>
      <c r="F35" s="3"/>
      <c r="G35" s="3"/>
      <c r="H35" s="15">
        <f t="shared" si="7"/>
        <v>0</v>
      </c>
      <c r="I35" s="3"/>
      <c r="J35" s="3">
        <f t="shared" si="1"/>
        <v>0</v>
      </c>
      <c r="K35" s="19">
        <f t="shared" si="2"/>
        <v>0</v>
      </c>
      <c r="L35" s="3"/>
      <c r="M35" s="3"/>
      <c r="N35" s="3"/>
      <c r="O35" s="3">
        <f t="shared" si="3"/>
        <v>0</v>
      </c>
      <c r="P35" s="22">
        <f t="shared" si="4"/>
        <v>0</v>
      </c>
      <c r="S35" s="24">
        <f t="shared" si="5"/>
        <v>0</v>
      </c>
      <c r="T35" s="2">
        <f t="shared" si="6"/>
        <v>0</v>
      </c>
    </row>
    <row r="36">
      <c r="A36" s="3"/>
      <c r="B36" s="3"/>
      <c r="C36" s="3"/>
      <c r="D36" s="3"/>
      <c r="E36" s="3"/>
      <c r="F36" s="3"/>
      <c r="G36" s="3"/>
      <c r="H36" s="15">
        <f t="shared" si="7"/>
        <v>0</v>
      </c>
      <c r="I36" s="3"/>
      <c r="J36" s="3">
        <f t="shared" si="1"/>
        <v>0</v>
      </c>
      <c r="K36" s="19">
        <f t="shared" si="2"/>
        <v>0</v>
      </c>
      <c r="L36" s="3"/>
      <c r="M36" s="3"/>
      <c r="N36" s="3"/>
      <c r="O36" s="3">
        <f t="shared" si="3"/>
        <v>0</v>
      </c>
      <c r="P36" s="22">
        <f t="shared" si="4"/>
        <v>0</v>
      </c>
      <c r="S36" s="24">
        <f t="shared" si="5"/>
        <v>0</v>
      </c>
      <c r="T36" s="2">
        <f t="shared" si="6"/>
        <v>0</v>
      </c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8.29"/>
    <col customWidth="1" min="2" max="2" width="23.29"/>
    <col customWidth="1" min="5" max="5" width="26.43"/>
    <col customWidth="1" min="7" max="7" width="18.29"/>
    <col customWidth="1" min="8" max="8" width="14.86"/>
    <col customWidth="1" min="9" max="9" width="17.14"/>
  </cols>
  <sheetData>
    <row r="4">
      <c r="A4" s="1" t="s">
        <v>0</v>
      </c>
      <c r="B4" s="1" t="s">
        <v>3</v>
      </c>
      <c r="C4" s="3"/>
      <c r="D4" s="3"/>
      <c r="E4" s="5" t="s">
        <v>5</v>
      </c>
      <c r="F4" s="5" t="s">
        <v>7</v>
      </c>
      <c r="G4" s="5" t="s">
        <v>8</v>
      </c>
      <c r="H4" s="5" t="s">
        <v>9</v>
      </c>
      <c r="I4" s="5" t="s">
        <v>10</v>
      </c>
      <c r="J4" s="3"/>
    </row>
    <row r="5">
      <c r="A5" s="3"/>
      <c r="B5" s="7">
        <v>5000.0</v>
      </c>
      <c r="C5" s="3"/>
      <c r="D5" s="3"/>
      <c r="E5" s="9">
        <v>40.0</v>
      </c>
      <c r="F5" s="14">
        <f t="shared" ref="F5:F7" si="1">E5/12</f>
        <v>3.333333333</v>
      </c>
      <c r="G5" s="17">
        <f>B5*0.033</f>
        <v>165</v>
      </c>
      <c r="H5" s="14">
        <f t="shared" ref="H5:H7" si="2">F5/4</f>
        <v>0.8333333333</v>
      </c>
      <c r="I5" s="21">
        <f>B5*0.0083</f>
        <v>41.5</v>
      </c>
      <c r="J5" s="3"/>
    </row>
    <row r="6">
      <c r="A6" s="23">
        <v>0.005</v>
      </c>
      <c r="B6" s="26">
        <f>B5*0.005</f>
        <v>25</v>
      </c>
      <c r="C6" s="3"/>
      <c r="D6" s="3"/>
      <c r="E6" s="28">
        <v>50.0</v>
      </c>
      <c r="F6" s="14">
        <f t="shared" si="1"/>
        <v>4.166666667</v>
      </c>
      <c r="G6" s="17">
        <f>B5*0.0417</f>
        <v>208.5</v>
      </c>
      <c r="H6" s="14">
        <f t="shared" si="2"/>
        <v>1.041666667</v>
      </c>
      <c r="I6" s="21">
        <f>B5*0.0104</f>
        <v>52</v>
      </c>
      <c r="J6" s="3"/>
    </row>
    <row r="7">
      <c r="A7" s="29">
        <v>0.01</v>
      </c>
      <c r="B7" s="31">
        <f>B5*0.01</f>
        <v>50</v>
      </c>
      <c r="C7" s="3"/>
      <c r="D7" s="3"/>
      <c r="E7" s="32">
        <v>60.0</v>
      </c>
      <c r="F7" s="14">
        <f t="shared" si="1"/>
        <v>5</v>
      </c>
      <c r="G7" s="17">
        <f>B5*0.05</f>
        <v>250</v>
      </c>
      <c r="H7" s="14">
        <f t="shared" si="2"/>
        <v>1.25</v>
      </c>
      <c r="I7" s="21">
        <f>B5*0.0125</f>
        <v>62.5</v>
      </c>
      <c r="J7" s="3"/>
    </row>
    <row r="8">
      <c r="A8" s="29">
        <v>0.02</v>
      </c>
      <c r="B8" s="35">
        <f>B5*0.02</f>
        <v>100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50.29"/>
    <col customWidth="1" min="3" max="3" width="38.86"/>
    <col customWidth="1" min="4" max="4" width="41.0"/>
    <col customWidth="1" min="5" max="5" width="33.29"/>
    <col customWidth="1" min="6" max="6" width="124.14"/>
  </cols>
  <sheetData>
    <row r="2">
      <c r="B2" s="2" t="s">
        <v>2</v>
      </c>
    </row>
    <row r="4">
      <c r="B4" s="8" t="s">
        <v>4</v>
      </c>
      <c r="C4" s="8" t="s">
        <v>31</v>
      </c>
      <c r="D4" s="8" t="s">
        <v>32</v>
      </c>
      <c r="E4" s="8" t="s">
        <v>33</v>
      </c>
    </row>
    <row r="5">
      <c r="B5" s="11">
        <v>0.76</v>
      </c>
      <c r="C5" s="13">
        <v>1.0</v>
      </c>
      <c r="D5" s="12">
        <v>1.56</v>
      </c>
      <c r="E5" s="16">
        <f>D5-B5</f>
        <v>0.8</v>
      </c>
    </row>
    <row r="6">
      <c r="B6" s="3"/>
      <c r="C6" s="3"/>
      <c r="D6" s="3"/>
      <c r="E6" s="3"/>
    </row>
    <row r="7">
      <c r="B7" s="3"/>
      <c r="C7" s="3"/>
      <c r="D7" s="3"/>
      <c r="E7" s="3"/>
    </row>
    <row r="8">
      <c r="B8" s="3"/>
      <c r="C8" s="3"/>
      <c r="D8" s="3"/>
      <c r="E8" s="3"/>
    </row>
    <row r="9">
      <c r="B9" s="8" t="s">
        <v>36</v>
      </c>
      <c r="C9" s="8" t="s">
        <v>37</v>
      </c>
      <c r="D9" s="8" t="s">
        <v>38</v>
      </c>
      <c r="E9" s="8" t="s">
        <v>39</v>
      </c>
    </row>
    <row r="10">
      <c r="B10" s="18">
        <v>100.0</v>
      </c>
      <c r="C10" s="20">
        <f>E5</f>
        <v>0.8</v>
      </c>
      <c r="D10" s="21">
        <f>B10/C10</f>
        <v>125</v>
      </c>
      <c r="E10" s="25">
        <f>FLOOR(D10/100)</f>
        <v>1</v>
      </c>
      <c r="F10" s="27">
        <f>E10</f>
        <v>1</v>
      </c>
    </row>
    <row r="11">
      <c r="B11" s="3"/>
      <c r="C11" s="3"/>
      <c r="D11" s="3"/>
      <c r="E11" s="3"/>
    </row>
    <row r="12">
      <c r="B12" s="3"/>
      <c r="C12" s="3"/>
      <c r="D12" s="3"/>
      <c r="E12" s="3"/>
    </row>
    <row r="13">
      <c r="B13" s="8" t="s">
        <v>43</v>
      </c>
      <c r="C13" s="8" t="s">
        <v>44</v>
      </c>
      <c r="D13" s="8" t="s">
        <v>45</v>
      </c>
      <c r="E13" s="8" t="s">
        <v>46</v>
      </c>
    </row>
    <row r="14">
      <c r="B14" s="19">
        <f>B10</f>
        <v>100</v>
      </c>
      <c r="C14" s="30">
        <f>B5*F10*100</f>
        <v>76</v>
      </c>
      <c r="D14" s="30">
        <f>C14*0.8</f>
        <v>60.8</v>
      </c>
      <c r="E14" s="33">
        <f>D14/B14*100</f>
        <v>60.8</v>
      </c>
    </row>
    <row r="19">
      <c r="B19" s="2" t="s">
        <v>50</v>
      </c>
    </row>
    <row r="21">
      <c r="B21" s="8" t="s">
        <v>4</v>
      </c>
      <c r="C21" s="8" t="s">
        <v>51</v>
      </c>
      <c r="D21" s="8" t="s">
        <v>33</v>
      </c>
      <c r="E21" s="34"/>
      <c r="F21" s="4" t="s">
        <v>52</v>
      </c>
    </row>
    <row r="22">
      <c r="B22" s="11">
        <v>0.76</v>
      </c>
      <c r="C22" s="13">
        <v>3.0</v>
      </c>
      <c r="D22" s="18">
        <f>B22*C22</f>
        <v>2.28</v>
      </c>
      <c r="E22" s="36"/>
    </row>
    <row r="23">
      <c r="B23" s="3"/>
      <c r="C23" s="3"/>
      <c r="D23" s="3"/>
      <c r="E23" s="3"/>
    </row>
    <row r="25">
      <c r="B25" s="8" t="s">
        <v>36</v>
      </c>
      <c r="C25" s="8" t="s">
        <v>37</v>
      </c>
      <c r="D25" s="8" t="s">
        <v>38</v>
      </c>
      <c r="E25" s="8" t="s">
        <v>39</v>
      </c>
    </row>
    <row r="26">
      <c r="B26" s="18">
        <v>1000.0</v>
      </c>
      <c r="C26" s="18">
        <f>D22</f>
        <v>2.28</v>
      </c>
      <c r="D26" s="21">
        <f>B26/C26</f>
        <v>438.5964912</v>
      </c>
      <c r="E26" s="25">
        <f>FLOOR(D26/100)</f>
        <v>4</v>
      </c>
    </row>
    <row r="29">
      <c r="B29" s="8" t="s">
        <v>43</v>
      </c>
      <c r="C29" s="8" t="s">
        <v>44</v>
      </c>
      <c r="D29" s="8" t="s">
        <v>45</v>
      </c>
      <c r="E29" s="8" t="s">
        <v>46</v>
      </c>
    </row>
    <row r="30">
      <c r="B30" s="19">
        <f>B26</f>
        <v>1000</v>
      </c>
      <c r="C30" s="33">
        <f>B22*E26*100</f>
        <v>304</v>
      </c>
      <c r="D30" s="30">
        <f>C30*0.8</f>
        <v>243.2</v>
      </c>
      <c r="E30" s="33">
        <f>D30/B30*100</f>
        <v>24.32</v>
      </c>
    </row>
  </sheetData>
  <drawing r:id="rId1"/>
</worksheet>
</file>